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zd-my.sharepoint.com/personal/mpogoreli21_unizd_hr/Documents/Documents/3. Financijski plan/Prijedlog plana 2025 - 2027/KONAČNO/"/>
    </mc:Choice>
  </mc:AlternateContent>
  <xr:revisionPtr revIDLastSave="17" documentId="8_{AC041244-A8A6-434D-93C7-36275A23A521}" xr6:coauthVersionLast="47" xr6:coauthVersionMax="47" xr10:uidLastSave="{C9DD85B1-14F8-42CF-9E0C-20AAF2C00821}"/>
  <bookViews>
    <workbookView xWindow="-120" yWindow="-120" windowWidth="29040" windowHeight="15840" xr2:uid="{ABE5C415-F005-4599-A1E9-0E2301C11170}"/>
  </bookViews>
  <sheets>
    <sheet name="Posebni dio FP" sheetId="1" r:id="rId1"/>
  </sheets>
  <definedNames>
    <definedName name="_xlnm._FilterDatabase" localSheetId="0" hidden="1">'Posebni dio FP'!$A$2:$H$109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08" i="1"/>
  <c r="D107" i="1" s="1"/>
  <c r="G107" i="1"/>
  <c r="F107" i="1"/>
  <c r="E107" i="1"/>
  <c r="C107" i="1"/>
  <c r="C34" i="1" l="1"/>
  <c r="C4" i="1" s="1"/>
  <c r="E64" i="1" l="1"/>
  <c r="G57" i="1"/>
  <c r="F57" i="1"/>
  <c r="E57" i="1"/>
  <c r="G56" i="1"/>
  <c r="F56" i="1"/>
  <c r="E56" i="1"/>
  <c r="C13" i="1"/>
  <c r="C12" i="1" s="1"/>
  <c r="D13" i="1"/>
  <c r="F13" i="1"/>
  <c r="F12" i="1" s="1"/>
  <c r="G13" i="1"/>
  <c r="G12" i="1" s="1"/>
  <c r="E13" i="1"/>
  <c r="E12" i="1" s="1"/>
  <c r="C105" i="1"/>
  <c r="C10" i="1" s="1"/>
  <c r="D105" i="1"/>
  <c r="D10" i="1" s="1"/>
  <c r="C100" i="1"/>
  <c r="D100" i="1"/>
  <c r="C91" i="1"/>
  <c r="D91" i="1"/>
  <c r="C83" i="1"/>
  <c r="C6" i="1" s="1"/>
  <c r="D83" i="1"/>
  <c r="D6" i="1" s="1"/>
  <c r="C73" i="1"/>
  <c r="D73" i="1"/>
  <c r="C66" i="1"/>
  <c r="D66" i="1"/>
  <c r="C55" i="1"/>
  <c r="D55" i="1"/>
  <c r="C48" i="1"/>
  <c r="D48" i="1"/>
  <c r="D43" i="1"/>
  <c r="D42" i="1" s="1"/>
  <c r="F43" i="1"/>
  <c r="F42" i="1" s="1"/>
  <c r="G43" i="1"/>
  <c r="G42" i="1" s="1"/>
  <c r="C43" i="1"/>
  <c r="C42" i="1" s="1"/>
  <c r="D34" i="1"/>
  <c r="C28" i="1"/>
  <c r="C27" i="1" s="1"/>
  <c r="D28" i="1"/>
  <c r="D27" i="1" s="1"/>
  <c r="C18" i="1"/>
  <c r="C17" i="1" s="1"/>
  <c r="D18" i="1"/>
  <c r="D17" i="1" s="1"/>
  <c r="F40" i="1"/>
  <c r="F39" i="1" s="1"/>
  <c r="E40" i="1"/>
  <c r="E39" i="1" s="1"/>
  <c r="D7" i="1" l="1"/>
  <c r="D47" i="1"/>
  <c r="C7" i="1"/>
  <c r="C47" i="1"/>
  <c r="D3" i="1"/>
  <c r="D9" i="1"/>
  <c r="D8" i="1"/>
  <c r="C5" i="1"/>
  <c r="C72" i="1"/>
  <c r="D5" i="1"/>
  <c r="D72" i="1"/>
  <c r="C8" i="1"/>
  <c r="C9" i="1"/>
  <c r="D12" i="1"/>
  <c r="C3" i="1"/>
  <c r="F55" i="1"/>
  <c r="G105" i="1"/>
  <c r="G10" i="1" s="1"/>
  <c r="F105" i="1"/>
  <c r="F10" i="1" s="1"/>
  <c r="E105" i="1"/>
  <c r="E10" i="1" s="1"/>
  <c r="G100" i="1"/>
  <c r="F100" i="1"/>
  <c r="E100" i="1"/>
  <c r="G91" i="1"/>
  <c r="F91" i="1"/>
  <c r="E91" i="1"/>
  <c r="G83" i="1"/>
  <c r="G6" i="1" s="1"/>
  <c r="F83" i="1"/>
  <c r="F6" i="1" s="1"/>
  <c r="E83" i="1"/>
  <c r="E6" i="1" s="1"/>
  <c r="G73" i="1"/>
  <c r="F73" i="1"/>
  <c r="E73" i="1"/>
  <c r="G66" i="1"/>
  <c r="F66" i="1"/>
  <c r="E66" i="1"/>
  <c r="G55" i="1"/>
  <c r="E55" i="1"/>
  <c r="E48" i="1"/>
  <c r="G48" i="1"/>
  <c r="G7" i="1" s="1"/>
  <c r="G28" i="1"/>
  <c r="G27" i="1" s="1"/>
  <c r="F28" i="1"/>
  <c r="F27" i="1" s="1"/>
  <c r="E28" i="1"/>
  <c r="E27" i="1" s="1"/>
  <c r="G18" i="1"/>
  <c r="F18" i="1"/>
  <c r="F17" i="1" s="1"/>
  <c r="E18" i="1"/>
  <c r="E17" i="1" s="1"/>
  <c r="G47" i="1" l="1"/>
  <c r="E47" i="1"/>
  <c r="G3" i="1"/>
  <c r="G5" i="1"/>
  <c r="G72" i="1"/>
  <c r="E72" i="1"/>
  <c r="F5" i="1"/>
  <c r="F72" i="1"/>
  <c r="D11" i="1"/>
  <c r="C11" i="1"/>
  <c r="F3" i="1"/>
  <c r="E8" i="1"/>
  <c r="F9" i="1"/>
  <c r="F8" i="1"/>
  <c r="F48" i="1"/>
  <c r="F47" i="1" s="1"/>
  <c r="E9" i="1"/>
  <c r="G17" i="1"/>
  <c r="G9" i="1"/>
  <c r="G8" i="1"/>
  <c r="E7" i="1"/>
  <c r="E3" i="1"/>
  <c r="E5" i="1"/>
  <c r="F7" i="1" l="1"/>
  <c r="F11" i="1" s="1"/>
  <c r="G11" i="1"/>
  <c r="E11" i="1"/>
</calcChain>
</file>

<file path=xl/sharedStrings.xml><?xml version="1.0" encoding="utf-8"?>
<sst xmlns="http://schemas.openxmlformats.org/spreadsheetml/2006/main" count="147" uniqueCount="52">
  <si>
    <t>SVEUČILIŠTE U ZADRU</t>
  </si>
  <si>
    <t>PROJEKCIJA 
ZA 2026.</t>
  </si>
  <si>
    <t>Opći prihodi i primici</t>
  </si>
  <si>
    <t>Vlastiti prihodi</t>
  </si>
  <si>
    <t>Ostali prihodi za posebne namjene</t>
  </si>
  <si>
    <t>Pomoći EU</t>
  </si>
  <si>
    <t>Ostale pomoći</t>
  </si>
  <si>
    <t>Donacije</t>
  </si>
  <si>
    <t>Prihodi od nefin. imovine i nadoknade štete s osnova osig.</t>
  </si>
  <si>
    <t>3705</t>
  </si>
  <si>
    <t>VISOKO OBRAZOVANJE</t>
  </si>
  <si>
    <t>A621038</t>
  </si>
  <si>
    <t>PROGRAMI VJEŽBAONICA VISOKIH UČILIŠTA</t>
  </si>
  <si>
    <t>11</t>
  </si>
  <si>
    <t>31</t>
  </si>
  <si>
    <t>Rashodi za zaposlene</t>
  </si>
  <si>
    <t>32</t>
  </si>
  <si>
    <t>Materijalni rashodi</t>
  </si>
  <si>
    <t>38</t>
  </si>
  <si>
    <t>Ostali rashodi</t>
  </si>
  <si>
    <t>A622122</t>
  </si>
  <si>
    <t>PROGRAMSKO FINANCIRANJE JAVNIH VISOKIH UČILIŠTA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</si>
  <si>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</si>
  <si>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</si>
  <si>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</si>
  <si>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</si>
  <si>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</si>
  <si>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</si>
  <si>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</si>
  <si>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</si>
  <si>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</si>
  <si>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</si>
  <si>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A621074</t>
  </si>
  <si>
    <t>REDOVNA DJELATNOST SVEUČILIŠTA U ZADRU</t>
  </si>
  <si>
    <t>A621181</t>
  </si>
  <si>
    <t>PRAVOMOĆNE SUDSKE PRESUDE</t>
  </si>
  <si>
    <t>A679074</t>
  </si>
  <si>
    <t>EU PROJEKTI SVEUČILIŠTA U ZADRU (IZ EVIDENCIJSKIH PRIHODA)</t>
  </si>
  <si>
    <t>Sredstva učešća za pomoći</t>
  </si>
  <si>
    <t>36</t>
  </si>
  <si>
    <t>Pomoći dane u inozemstvo i unutar općeg proračuna</t>
  </si>
  <si>
    <t>Subvencije</t>
  </si>
  <si>
    <t>A679092</t>
  </si>
  <si>
    <t>REDOVNA DJELATNOST SVEUČILIŠTA U ZADRU (IZ EVIDENCIJSKIH PRIHODA)</t>
  </si>
  <si>
    <t>A621180</t>
  </si>
  <si>
    <t>REKTORSKI ZBOR</t>
  </si>
  <si>
    <t>IZVRŠENJE
2023.</t>
  </si>
  <si>
    <t>TEKUĆI PLAN
2024.</t>
  </si>
  <si>
    <t>PLAN 
ZA 2025.</t>
  </si>
  <si>
    <t>PROJEKCIJA 
ZA 2027.</t>
  </si>
  <si>
    <t>A621183</t>
  </si>
  <si>
    <t>STIPENDIJE I ŠKOLARINE ZA DOKTORSKI STUDIJ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</si>
</sst>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</borders>
  <cellStyleXfs count="4">
    <xf numFmtId="0" fontId="0" fillId="0" borderId="0"/>
    <xf numFmtId="0" fontId="2" fillId="2" borderId="2" applyNumberFormat="0" applyProtection="0">
      <alignment horizontal="left" vertical="center" indent="1"/>
    </xf>
    <xf numFmtId="4" fontId="2" fillId="0" borderId="2" applyNumberFormat="0" applyProtection="0">
      <alignment horizontal="right" vertical="center"/>
    </xf>
    <xf numFmtId="0" fontId="3" fillId="3" borderId="4" applyNumberFormat="0" applyProtection="0">
      <alignment horizontal="left" vertical="center" wrapText="1" indent="1"/>
    </xf>
  </cellStyleXfs>
  <cellXfs count="32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1" quotePrefix="1" applyFill="1" applyAlignment="1">
      <alignment horizontal="left" vertical="center" indent="7"/>
    </xf>
    <xf numFmtId="0" fontId="2" fillId="0" borderId="2" xfId="1" quotePrefix="1" applyFill="1">
      <alignment horizontal="left" vertical="center" indent="1"/>
    </xf>
    <xf numFmtId="3" fontId="2" fillId="0" borderId="2" xfId="2" applyNumberFormat="1">
      <alignment horizontal="right" vertical="center"/>
    </xf>
    <xf numFmtId="0" fontId="2" fillId="0" borderId="3" xfId="1" quotePrefix="1" applyFill="1" applyBorder="1">
      <alignment horizontal="left" vertical="center" indent="1"/>
    </xf>
    <xf numFmtId="3" fontId="2" fillId="0" borderId="3" xfId="2" applyNumberFormat="1" applyBorder="1">
      <alignment horizontal="right" vertical="center"/>
    </xf>
    <xf numFmtId="0" fontId="4" fillId="0" borderId="5" xfId="3" quotePrefix="1" applyFont="1" applyFill="1" applyBorder="1" applyAlignment="1">
      <alignment horizontal="left" vertical="center" indent="4"/>
    </xf>
    <xf numFmtId="0" fontId="4" fillId="0" borderId="5" xfId="3" quotePrefix="1" applyFont="1" applyFill="1" applyBorder="1" applyAlignment="1">
      <alignment horizontal="left" vertical="center" indent="1"/>
    </xf>
    <xf numFmtId="3" fontId="5" fillId="0" borderId="6" xfId="2" applyNumberFormat="1" applyFont="1" applyBorder="1">
      <alignment horizontal="right" vertical="center"/>
    </xf>
    <xf numFmtId="0" fontId="5" fillId="0" borderId="2" xfId="1" quotePrefix="1" applyFont="1" applyFill="1" applyAlignment="1">
      <alignment horizontal="left" vertical="center" indent="5"/>
    </xf>
    <xf numFmtId="0" fontId="5" fillId="0" borderId="2" xfId="1" quotePrefix="1" applyFont="1" applyFill="1">
      <alignment horizontal="left" vertical="center" indent="1"/>
    </xf>
    <xf numFmtId="0" fontId="2" fillId="0" borderId="2" xfId="1" quotePrefix="1" applyFill="1" applyAlignment="1">
      <alignment horizontal="left" vertical="center" indent="9"/>
    </xf>
    <xf numFmtId="3" fontId="0" fillId="0" borderId="0" xfId="0" applyNumberFormat="1"/>
    <xf numFmtId="3" fontId="2" fillId="0" borderId="7" xfId="2" applyNumberFormat="1" applyBorder="1">
      <alignment horizontal="right" vertical="center"/>
    </xf>
    <xf numFmtId="0" fontId="2" fillId="0" borderId="8" xfId="1" quotePrefix="1" applyFill="1" applyBorder="1">
      <alignment horizontal="left" vertical="center" indent="1"/>
    </xf>
    <xf numFmtId="3" fontId="2" fillId="0" borderId="1" xfId="2" applyNumberFormat="1" applyBorder="1">
      <alignment horizontal="right" vertical="center"/>
    </xf>
    <xf numFmtId="3" fontId="2" fillId="0" borderId="6" xfId="2" applyNumberFormat="1" applyBorder="1">
      <alignment horizontal="right" vertical="center"/>
    </xf>
    <xf numFmtId="4" fontId="0" fillId="0" borderId="0" xfId="0" applyNumberFormat="1"/>
    <xf numFmtId="0" fontId="2" fillId="0" borderId="8" xfId="1" quotePrefix="1" applyFill="1" applyBorder="1" applyAlignment="1">
      <alignment horizontal="left" vertical="center" indent="9"/>
    </xf>
    <xf numFmtId="0" fontId="2" fillId="0" borderId="8" xfId="1" quotePrefix="1" applyFill="1" applyBorder="1" applyAlignment="1">
      <alignment horizontal="left" vertical="center" indent="7"/>
    </xf>
    <xf numFmtId="0" fontId="5" fillId="0" borderId="8" xfId="1" quotePrefix="1" applyFont="1" applyFill="1" applyBorder="1" applyAlignment="1">
      <alignment horizontal="left" vertical="center" indent="5"/>
    </xf>
    <xf numFmtId="3" fontId="2" fillId="0" borderId="8" xfId="2" applyNumberFormat="1" applyBorder="1">
      <alignment horizontal="right" vertical="center"/>
    </xf>
    <xf numFmtId="0" fontId="0" fillId="0" borderId="9" xfId="0" applyBorder="1"/>
    <xf numFmtId="3" fontId="2" fillId="0" borderId="9" xfId="2" applyNumberFormat="1" applyBorder="1">
      <alignment horizontal="right" vertical="center"/>
    </xf>
    <xf numFmtId="0" fontId="5" fillId="0" borderId="10" xfId="1" quotePrefix="1" applyFont="1" applyFill="1" applyBorder="1" applyAlignment="1">
      <alignment horizontal="left" vertical="center" indent="5"/>
    </xf>
    <xf numFmtId="0" fontId="5" fillId="0" borderId="7" xfId="1" quotePrefix="1" applyFont="1" applyFill="1" applyBorder="1">
      <alignment horizontal="left" vertical="center" indent="1"/>
    </xf>
    <xf numFmtId="3" fontId="2" fillId="0" borderId="11" xfId="2" applyNumberFormat="1" applyBorder="1">
      <alignment horizontal="right" vertical="center"/>
    </xf>
    <xf numFmtId="3" fontId="2" fillId="0" borderId="12" xfId="2" applyNumberFormat="1" applyBorder="1">
      <alignment horizontal="right" vertical="center"/>
    </xf>
    <xf numFmtId="164" fontId="2" fillId="0" borderId="13" xfId="2" applyNumberFormat="1" applyFill="1" applyBorder="1">
      <alignment horizontal="right" vertical="center"/>
    </xf>
    <xf numFmtId="165" fontId="2" fillId="0" borderId="14" xfId="2" applyNumberFormat="1" applyFill="1" applyBorder="1">
      <alignment horizontal="right" vertical="center"/>
    </xf>
  </cellXfs>
  <cellStyles count="4">
    <cellStyle name="Normal" xfId="0" builtinId="0"/>
    <cellStyle name="SAPBEXHLevel2" xfId="3" xr:uid="{A64B7CBA-D2E0-487D-AE6E-CFB74603FBB8}"/>
    <cellStyle name="SAPBEXHLevel3 2" xfId="1" xr:uid="{FD0D0908-969F-4CE0-B056-284A43D6AB4E}"/>
    <cellStyle name="SAPBEXstdData 2" xfId="2" xr:uid="{9A311525-36E7-4962-A9FC-1F4A9055F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D96B-7219-4C36-A1E1-19D878F46A19}">
  <sheetPr>
    <pageSetUpPr fitToPage="1"/>
  </sheetPr>
  <dimension ref="A2:L109"/>
  <sheetViews>
    <sheetView tabSelected="1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F46" sqref="F46"/>
    </sheetView>
  </sheetViews>
  <sheetFormatPr defaultRowHeight="15" x14ac:dyDescent="0.25"/>
  <cols>
    <col min="1" max="1" width="17.28515625" customWidth="1"/>
    <col min="2" max="2" width="51.42578125" customWidth="1"/>
    <col min="3" max="7" width="13.28515625" customWidth="1"/>
    <col min="10" max="10" width="11.7109375" bestFit="1" customWidth="1"/>
    <col min="11" max="12" width="10.28515625" bestFit="1" customWidth="1"/>
  </cols>
  <sheetData>
    <row r="2" spans="1:7" ht="38.25" x14ac:dyDescent="0.25">
      <c r="A2" s="1">
        <v>23815</v>
      </c>
      <c r="B2" s="1" t="s">
        <v>0</v>
      </c>
      <c r="C2" s="1" t="s">
        <v>46</v>
      </c>
      <c r="D2" s="1" t="s">
        <v>47</v>
      </c>
      <c r="E2" s="2" t="s">
        <v>48</v>
      </c>
      <c r="F2" s="2" t="s">
        <v>1</v>
      </c>
      <c r="G2" s="2" t="s">
        <v>49</v>
      </c>
    </row>
    <row r="3" spans="1:7" x14ac:dyDescent="0.25">
      <c r="A3" s="3">
        <v>11</v>
      </c>
      <c r="B3" s="4" t="s">
        <v>2</v>
      </c>
      <c r="C3" s="5">
        <f>+C13+C18+C28+C43</f>
        <v>21720208.010000002</v>
      </c>
      <c r="D3" s="5">
        <f>+D13+D18+D28+D43+D108</f>
        <v>27682389</v>
      </c>
      <c r="E3" s="5">
        <f>+E13+E18+E28+E43</f>
        <v>28724982</v>
      </c>
      <c r="F3" s="5">
        <f>+F13+F18+F28+F43+F40</f>
        <v>28931137</v>
      </c>
      <c r="G3" s="5">
        <f>+G13+G18+G28+G43+G40</f>
        <v>29044383</v>
      </c>
    </row>
    <row r="4" spans="1:7" x14ac:dyDescent="0.25">
      <c r="A4" s="3">
        <v>12</v>
      </c>
      <c r="B4" s="4" t="s">
        <v>38</v>
      </c>
      <c r="C4" s="5">
        <f>+C34</f>
        <v>3364263.62</v>
      </c>
      <c r="D4" s="5">
        <v>0</v>
      </c>
      <c r="E4" s="5">
        <v>0</v>
      </c>
      <c r="F4" s="5">
        <v>0</v>
      </c>
      <c r="G4" s="5">
        <v>0</v>
      </c>
    </row>
    <row r="5" spans="1:7" x14ac:dyDescent="0.25">
      <c r="A5" s="3">
        <v>31</v>
      </c>
      <c r="B5" s="4" t="s">
        <v>3</v>
      </c>
      <c r="C5" s="5">
        <f t="shared" ref="C5:D5" si="0">+C73</f>
        <v>1438521.69</v>
      </c>
      <c r="D5" s="5">
        <f t="shared" si="0"/>
        <v>2213464</v>
      </c>
      <c r="E5" s="5">
        <f>+E73</f>
        <v>2068847</v>
      </c>
      <c r="F5" s="5">
        <f t="shared" ref="F5:G5" si="1">+F73</f>
        <v>2005234</v>
      </c>
      <c r="G5" s="5">
        <f t="shared" si="1"/>
        <v>2010563</v>
      </c>
    </row>
    <row r="6" spans="1:7" x14ac:dyDescent="0.25">
      <c r="A6" s="3">
        <v>43</v>
      </c>
      <c r="B6" s="4" t="s">
        <v>4</v>
      </c>
      <c r="C6" s="5">
        <f t="shared" ref="C6:D6" si="2">+C83</f>
        <v>2662318.0399999996</v>
      </c>
      <c r="D6" s="5">
        <f t="shared" si="2"/>
        <v>2428800</v>
      </c>
      <c r="E6" s="5">
        <f>+E83</f>
        <v>2154460</v>
      </c>
      <c r="F6" s="5">
        <f t="shared" ref="F6:G6" si="3">+F83</f>
        <v>2144419</v>
      </c>
      <c r="G6" s="5">
        <f t="shared" si="3"/>
        <v>2115423</v>
      </c>
    </row>
    <row r="7" spans="1:7" x14ac:dyDescent="0.25">
      <c r="A7" s="3">
        <v>51</v>
      </c>
      <c r="B7" s="4" t="s">
        <v>5</v>
      </c>
      <c r="C7" s="5">
        <f t="shared" ref="C7:D7" si="4">+C48</f>
        <v>366313.75</v>
      </c>
      <c r="D7" s="5">
        <f t="shared" si="4"/>
        <v>850039</v>
      </c>
      <c r="E7" s="5">
        <f>+E48</f>
        <v>1278553</v>
      </c>
      <c r="F7" s="5">
        <f t="shared" ref="F7:G7" si="5">+F48</f>
        <v>908595</v>
      </c>
      <c r="G7" s="5">
        <f t="shared" si="5"/>
        <v>372096</v>
      </c>
    </row>
    <row r="8" spans="1:7" x14ac:dyDescent="0.25">
      <c r="A8" s="3">
        <v>52</v>
      </c>
      <c r="B8" s="4" t="s">
        <v>6</v>
      </c>
      <c r="C8" s="5">
        <f>+C55+C91</f>
        <v>2775873.5500000003</v>
      </c>
      <c r="D8" s="5">
        <f>+D55+D91</f>
        <v>2019669</v>
      </c>
      <c r="E8" s="5">
        <f>+E55+E91</f>
        <v>2116178.7199999997</v>
      </c>
      <c r="F8" s="5">
        <f>+F55+F91</f>
        <v>598465.72</v>
      </c>
      <c r="G8" s="5">
        <f>+G55+G91</f>
        <v>249323.77</v>
      </c>
    </row>
    <row r="9" spans="1:7" x14ac:dyDescent="0.25">
      <c r="A9" s="3">
        <v>61</v>
      </c>
      <c r="B9" s="4" t="s">
        <v>7</v>
      </c>
      <c r="C9" s="5">
        <f>+C66+C100</f>
        <v>71100.77</v>
      </c>
      <c r="D9" s="5">
        <f>+D66+D100</f>
        <v>36340</v>
      </c>
      <c r="E9" s="5">
        <f>+E66+E100</f>
        <v>30837</v>
      </c>
      <c r="F9" s="5">
        <f>+F66+F100</f>
        <v>18500</v>
      </c>
      <c r="G9" s="5">
        <f>+G66+G100</f>
        <v>18500</v>
      </c>
    </row>
    <row r="10" spans="1:7" x14ac:dyDescent="0.25">
      <c r="A10" s="3">
        <v>71</v>
      </c>
      <c r="B10" s="4" t="s">
        <v>8</v>
      </c>
      <c r="C10" s="5">
        <f t="shared" ref="C10:D10" si="6">+C105</f>
        <v>0</v>
      </c>
      <c r="D10" s="5">
        <f t="shared" si="6"/>
        <v>1327</v>
      </c>
      <c r="E10" s="5">
        <f>+E105</f>
        <v>1327</v>
      </c>
      <c r="F10" s="5">
        <f t="shared" ref="F10:G10" si="7">+F105</f>
        <v>1327</v>
      </c>
      <c r="G10" s="5">
        <f t="shared" si="7"/>
        <v>1327</v>
      </c>
    </row>
    <row r="11" spans="1:7" x14ac:dyDescent="0.25">
      <c r="A11" s="8" t="s">
        <v>9</v>
      </c>
      <c r="B11" s="9" t="s">
        <v>10</v>
      </c>
      <c r="C11" s="10">
        <f>+SUM(C3:C10)</f>
        <v>32398599.430000003</v>
      </c>
      <c r="D11" s="10">
        <f>+SUM(D3:D10)</f>
        <v>35232028</v>
      </c>
      <c r="E11" s="10">
        <f>+SUM(E3:E10)</f>
        <v>36375184.719999999</v>
      </c>
      <c r="F11" s="10">
        <f>+SUM(F3:F10)</f>
        <v>34607677.719999999</v>
      </c>
      <c r="G11" s="10">
        <f>+SUM(G3:G10)</f>
        <v>33811615.770000003</v>
      </c>
    </row>
    <row r="12" spans="1:7" x14ac:dyDescent="0.25">
      <c r="A12" s="11" t="s">
        <v>11</v>
      </c>
      <c r="B12" s="12" t="s">
        <v>12</v>
      </c>
      <c r="C12" s="5">
        <f t="shared" ref="C12:D12" si="8">+SUM(C13)</f>
        <v>131604.49</v>
      </c>
      <c r="D12" s="5">
        <f t="shared" si="8"/>
        <v>76510</v>
      </c>
      <c r="E12" s="5">
        <f>+SUM(E13)</f>
        <v>100369</v>
      </c>
      <c r="F12" s="5">
        <f t="shared" ref="F12" si="9">+SUM(F13)</f>
        <v>120369</v>
      </c>
      <c r="G12" s="5">
        <f t="shared" ref="G12" si="10">+SUM(G13)</f>
        <v>120369</v>
      </c>
    </row>
    <row r="13" spans="1:7" x14ac:dyDescent="0.25">
      <c r="A13" s="3" t="s">
        <v>13</v>
      </c>
      <c r="B13" s="4" t="s">
        <v>2</v>
      </c>
      <c r="C13" s="5">
        <f t="shared" ref="C13:D13" si="11">+SUM(C14:C16)</f>
        <v>131604.49</v>
      </c>
      <c r="D13" s="5">
        <f t="shared" si="11"/>
        <v>76510</v>
      </c>
      <c r="E13" s="5">
        <f>+SUM(E14:E16)</f>
        <v>100369</v>
      </c>
      <c r="F13" s="5">
        <f t="shared" ref="F13:G13" si="12">+SUM(F14:F16)</f>
        <v>120369</v>
      </c>
      <c r="G13" s="5">
        <f t="shared" si="12"/>
        <v>120369</v>
      </c>
    </row>
    <row r="14" spans="1:7" x14ac:dyDescent="0.25">
      <c r="A14" s="13" t="s">
        <v>14</v>
      </c>
      <c r="B14" s="4" t="s">
        <v>15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5">
      <c r="A15" s="13" t="s">
        <v>16</v>
      </c>
      <c r="B15" s="4" t="s">
        <v>17</v>
      </c>
      <c r="C15" s="5">
        <v>131604.49</v>
      </c>
      <c r="D15" s="5">
        <v>76510</v>
      </c>
      <c r="E15" s="5">
        <f>120369-20000</f>
        <v>100369</v>
      </c>
      <c r="F15" s="5">
        <v>120369</v>
      </c>
      <c r="G15" s="5">
        <v>120369</v>
      </c>
    </row>
    <row r="16" spans="1:7" x14ac:dyDescent="0.25">
      <c r="A16" s="13" t="s">
        <v>18</v>
      </c>
      <c r="B16" s="4" t="s">
        <v>19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11" x14ac:dyDescent="0.25">
      <c r="A17" s="11" t="s">
        <v>20</v>
      </c>
      <c r="B17" s="12" t="s">
        <v>21</v>
      </c>
      <c r="C17" s="5">
        <f t="shared" ref="C17:D17" si="13">+C18</f>
        <v>1680111.3099999996</v>
      </c>
      <c r="D17" s="5">
        <f t="shared" si="13"/>
        <v>1507157</v>
      </c>
      <c r="E17" s="5">
        <f>+E18</f>
        <v>1507157</v>
      </c>
      <c r="F17" s="5">
        <f t="shared" ref="F17:G17" si="14">+F18</f>
        <v>1555288</v>
      </c>
      <c r="G17" s="5">
        <f t="shared" si="14"/>
        <v>1555536</v>
      </c>
    </row>
    <row r="18" spans="1:11" x14ac:dyDescent="0.25">
      <c r="A18" s="3" t="s">
        <v>13</v>
      </c>
      <c r="B18" s="4" t="s">
        <v>2</v>
      </c>
      <c r="C18" s="5">
        <f>+SUM(C19:C26)</f>
        <v>1680111.3099999996</v>
      </c>
      <c r="D18" s="5">
        <f>+SUM(D19:D26)</f>
        <v>1507157</v>
      </c>
      <c r="E18" s="5">
        <f>+SUM(E19:E26)</f>
        <v>1507157</v>
      </c>
      <c r="F18" s="5">
        <f>+SUM(F19:F26)</f>
        <v>1555288</v>
      </c>
      <c r="G18" s="5">
        <f>+SUM(G19:G26)</f>
        <v>1555536</v>
      </c>
      <c r="I18" s="31"/>
    </row>
    <row r="19" spans="1:11" x14ac:dyDescent="0.25">
      <c r="A19" s="13" t="s">
        <v>14</v>
      </c>
      <c r="B19" s="4" t="s">
        <v>15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11" x14ac:dyDescent="0.25">
      <c r="A20" s="13" t="s">
        <v>16</v>
      </c>
      <c r="B20" s="4" t="s">
        <v>17</v>
      </c>
      <c r="C20" s="5">
        <v>1477032.3399999999</v>
      </c>
      <c r="D20" s="5">
        <v>1200486</v>
      </c>
      <c r="E20" s="5">
        <v>1200486</v>
      </c>
      <c r="F20" s="5">
        <v>1238824</v>
      </c>
      <c r="G20" s="5">
        <v>1239021</v>
      </c>
    </row>
    <row r="21" spans="1:11" x14ac:dyDescent="0.25">
      <c r="A21" s="13" t="s">
        <v>22</v>
      </c>
      <c r="B21" s="4" t="s">
        <v>23</v>
      </c>
      <c r="C21" s="5">
        <v>18510.18</v>
      </c>
      <c r="D21" s="5">
        <v>15632</v>
      </c>
      <c r="E21" s="5">
        <v>15632</v>
      </c>
      <c r="F21" s="5">
        <v>16131</v>
      </c>
      <c r="G21" s="5">
        <v>16134</v>
      </c>
    </row>
    <row r="22" spans="1:11" x14ac:dyDescent="0.25">
      <c r="A22" s="13" t="s">
        <v>24</v>
      </c>
      <c r="B22" s="4" t="s">
        <v>25</v>
      </c>
      <c r="C22" s="5">
        <v>80270.399999999994</v>
      </c>
      <c r="D22" s="5">
        <v>103099</v>
      </c>
      <c r="E22" s="5">
        <v>103099</v>
      </c>
      <c r="F22" s="5">
        <v>106391</v>
      </c>
      <c r="G22" s="5">
        <v>106408</v>
      </c>
    </row>
    <row r="23" spans="1:11" x14ac:dyDescent="0.25">
      <c r="A23" s="13" t="s">
        <v>18</v>
      </c>
      <c r="B23" s="4" t="s">
        <v>19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11" x14ac:dyDescent="0.25">
      <c r="A24" s="13" t="s">
        <v>26</v>
      </c>
      <c r="B24" s="4" t="s">
        <v>27</v>
      </c>
      <c r="C24" s="5">
        <v>552</v>
      </c>
      <c r="D24" s="5">
        <v>10330</v>
      </c>
      <c r="E24" s="5">
        <v>10330</v>
      </c>
      <c r="F24" s="5">
        <v>10660</v>
      </c>
      <c r="G24" s="5">
        <v>10661</v>
      </c>
    </row>
    <row r="25" spans="1:11" x14ac:dyDescent="0.25">
      <c r="A25" s="13" t="s">
        <v>28</v>
      </c>
      <c r="B25" s="4" t="s">
        <v>29</v>
      </c>
      <c r="C25" s="5">
        <v>103746.39</v>
      </c>
      <c r="D25" s="5">
        <v>177610</v>
      </c>
      <c r="E25" s="5">
        <v>177610</v>
      </c>
      <c r="F25" s="5">
        <v>183282</v>
      </c>
      <c r="G25" s="5">
        <v>183312</v>
      </c>
    </row>
    <row r="26" spans="1:11" x14ac:dyDescent="0.25">
      <c r="A26" s="13" t="s">
        <v>30</v>
      </c>
      <c r="B26" s="4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11" x14ac:dyDescent="0.25">
      <c r="A27" s="11" t="s">
        <v>32</v>
      </c>
      <c r="B27" s="12" t="s">
        <v>33</v>
      </c>
      <c r="C27" s="5">
        <f>+C28+C34</f>
        <v>23176528.810000002</v>
      </c>
      <c r="D27" s="5">
        <f t="shared" ref="D27" si="15">+D28</f>
        <v>26027677</v>
      </c>
      <c r="E27" s="5">
        <f>+E28</f>
        <v>27111269</v>
      </c>
      <c r="F27" s="5">
        <f t="shared" ref="F27:G27" si="16">+F28</f>
        <v>27239553</v>
      </c>
      <c r="G27" s="5">
        <f t="shared" si="16"/>
        <v>27368478</v>
      </c>
    </row>
    <row r="28" spans="1:11" x14ac:dyDescent="0.25">
      <c r="A28" s="3">
        <v>11</v>
      </c>
      <c r="B28" s="4" t="s">
        <v>2</v>
      </c>
      <c r="C28" s="5">
        <f t="shared" ref="C28:D28" si="17">+SUM(C29:C33)</f>
        <v>19812265.190000001</v>
      </c>
      <c r="D28" s="5">
        <f t="shared" si="17"/>
        <v>26027677</v>
      </c>
      <c r="E28" s="5">
        <f>+SUM(E29:E33)</f>
        <v>27111269</v>
      </c>
      <c r="F28" s="5">
        <f t="shared" ref="F28:G28" si="18">+SUM(F29:F33)</f>
        <v>27239553</v>
      </c>
      <c r="G28" s="5">
        <f t="shared" si="18"/>
        <v>27368478</v>
      </c>
    </row>
    <row r="29" spans="1:11" x14ac:dyDescent="0.25">
      <c r="A29" s="13" t="s">
        <v>14</v>
      </c>
      <c r="B29" s="4" t="s">
        <v>15</v>
      </c>
      <c r="C29" s="5">
        <v>18432347.100000001</v>
      </c>
      <c r="D29" s="5">
        <v>24403200</v>
      </c>
      <c r="E29" s="5">
        <v>25656792</v>
      </c>
      <c r="F29" s="5">
        <v>25785076</v>
      </c>
      <c r="G29" s="5">
        <v>25914001</v>
      </c>
    </row>
    <row r="30" spans="1:11" x14ac:dyDescent="0.25">
      <c r="A30" s="13" t="s">
        <v>16</v>
      </c>
      <c r="B30" s="4" t="s">
        <v>17</v>
      </c>
      <c r="C30" s="5">
        <v>355312.84</v>
      </c>
      <c r="D30" s="5">
        <v>374477</v>
      </c>
      <c r="E30" s="5">
        <v>374477</v>
      </c>
      <c r="F30" s="5">
        <v>374477</v>
      </c>
      <c r="G30" s="5">
        <v>374477</v>
      </c>
      <c r="K30" s="19"/>
    </row>
    <row r="31" spans="1:11" x14ac:dyDescent="0.25">
      <c r="A31" s="13">
        <v>34</v>
      </c>
      <c r="B31" s="4" t="s">
        <v>23</v>
      </c>
      <c r="C31" s="5">
        <v>33</v>
      </c>
      <c r="D31" s="5">
        <v>0</v>
      </c>
      <c r="E31" s="5">
        <v>0</v>
      </c>
      <c r="F31" s="5">
        <v>0</v>
      </c>
      <c r="G31" s="5">
        <v>0</v>
      </c>
      <c r="K31" s="19"/>
    </row>
    <row r="32" spans="1:11" x14ac:dyDescent="0.25">
      <c r="A32" s="13">
        <v>38</v>
      </c>
      <c r="B32" s="4" t="s">
        <v>19</v>
      </c>
      <c r="C32" s="5">
        <v>1022202.27</v>
      </c>
      <c r="D32" s="5">
        <v>1250000</v>
      </c>
      <c r="E32" s="5">
        <v>1080000</v>
      </c>
      <c r="F32" s="5">
        <v>1080000</v>
      </c>
      <c r="G32" s="5">
        <v>1080000</v>
      </c>
      <c r="H32" s="14"/>
      <c r="I32" s="14"/>
    </row>
    <row r="33" spans="1:8" x14ac:dyDescent="0.25">
      <c r="A33" s="13">
        <v>42</v>
      </c>
      <c r="B33" s="4" t="s">
        <v>29</v>
      </c>
      <c r="C33" s="5">
        <v>2369.98</v>
      </c>
      <c r="D33" s="5">
        <v>0</v>
      </c>
      <c r="E33" s="5">
        <v>0</v>
      </c>
      <c r="F33" s="5">
        <v>0</v>
      </c>
      <c r="G33" s="5">
        <v>0</v>
      </c>
    </row>
    <row r="34" spans="1:8" x14ac:dyDescent="0.25">
      <c r="A34" s="3">
        <v>12</v>
      </c>
      <c r="B34" s="4" t="s">
        <v>38</v>
      </c>
      <c r="C34" s="5">
        <f>+SUM(C35:C38)</f>
        <v>3364263.62</v>
      </c>
      <c r="D34" s="5">
        <f>+SUM(D35:D38)</f>
        <v>0</v>
      </c>
      <c r="E34" s="5">
        <v>0</v>
      </c>
      <c r="F34" s="5">
        <v>0</v>
      </c>
      <c r="G34" s="5">
        <v>0</v>
      </c>
      <c r="H34" s="14"/>
    </row>
    <row r="35" spans="1:8" x14ac:dyDescent="0.25">
      <c r="A35" s="13" t="s">
        <v>14</v>
      </c>
      <c r="B35" s="4" t="s">
        <v>15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8" x14ac:dyDescent="0.25">
      <c r="A36" s="13" t="s">
        <v>16</v>
      </c>
      <c r="B36" s="4" t="s">
        <v>17</v>
      </c>
      <c r="C36" s="5">
        <v>87916.81</v>
      </c>
      <c r="D36" s="5">
        <v>0</v>
      </c>
      <c r="E36" s="5">
        <v>0</v>
      </c>
      <c r="F36" s="5">
        <v>0</v>
      </c>
      <c r="G36" s="5">
        <v>0</v>
      </c>
    </row>
    <row r="37" spans="1:8" x14ac:dyDescent="0.25">
      <c r="A37" s="13">
        <v>42</v>
      </c>
      <c r="B37" s="4" t="s">
        <v>29</v>
      </c>
      <c r="C37" s="5">
        <v>208765.83</v>
      </c>
      <c r="D37" s="5">
        <v>0</v>
      </c>
      <c r="E37" s="5">
        <v>0</v>
      </c>
      <c r="F37" s="5">
        <v>0</v>
      </c>
      <c r="G37" s="5">
        <v>0</v>
      </c>
    </row>
    <row r="38" spans="1:8" x14ac:dyDescent="0.25">
      <c r="A38" s="13">
        <v>45</v>
      </c>
      <c r="B38" s="4" t="s">
        <v>31</v>
      </c>
      <c r="C38" s="5">
        <v>3067580.98</v>
      </c>
      <c r="D38" s="5">
        <v>0</v>
      </c>
      <c r="E38" s="5">
        <v>0</v>
      </c>
      <c r="F38" s="5">
        <v>0</v>
      </c>
      <c r="G38" s="5">
        <v>0</v>
      </c>
    </row>
    <row r="39" spans="1:8" x14ac:dyDescent="0.25">
      <c r="A39" s="11" t="s">
        <v>44</v>
      </c>
      <c r="B39" s="12" t="s">
        <v>45</v>
      </c>
      <c r="C39" s="5">
        <v>0</v>
      </c>
      <c r="D39" s="5">
        <v>0</v>
      </c>
      <c r="E39" s="5">
        <f>+E40</f>
        <v>0</v>
      </c>
      <c r="F39" s="5">
        <f>+F40</f>
        <v>15927</v>
      </c>
      <c r="G39" s="5">
        <v>0</v>
      </c>
    </row>
    <row r="40" spans="1:8" x14ac:dyDescent="0.25">
      <c r="A40" s="3">
        <v>11</v>
      </c>
      <c r="B40" s="4" t="s">
        <v>2</v>
      </c>
      <c r="C40" s="5">
        <v>0</v>
      </c>
      <c r="D40" s="5">
        <v>0</v>
      </c>
      <c r="E40" s="5">
        <f>+SUM(E41)</f>
        <v>0</v>
      </c>
      <c r="F40" s="5">
        <f>+SUM(F41)</f>
        <v>15927</v>
      </c>
      <c r="G40" s="5">
        <v>0</v>
      </c>
    </row>
    <row r="41" spans="1:8" x14ac:dyDescent="0.25">
      <c r="A41" s="13">
        <v>32</v>
      </c>
      <c r="B41" s="4" t="s">
        <v>17</v>
      </c>
      <c r="C41" s="5">
        <v>0</v>
      </c>
      <c r="D41" s="5">
        <v>0</v>
      </c>
      <c r="E41" s="5">
        <v>0</v>
      </c>
      <c r="F41" s="5">
        <v>15927</v>
      </c>
      <c r="G41" s="5">
        <v>0</v>
      </c>
    </row>
    <row r="42" spans="1:8" x14ac:dyDescent="0.25">
      <c r="A42" s="11" t="s">
        <v>34</v>
      </c>
      <c r="B42" s="12" t="s">
        <v>35</v>
      </c>
      <c r="C42" s="5">
        <f t="shared" ref="C42" si="19">+C43</f>
        <v>96227.02</v>
      </c>
      <c r="D42" s="5">
        <f t="shared" ref="D42" si="20">+D43</f>
        <v>69792</v>
      </c>
      <c r="E42" s="5">
        <v>6187</v>
      </c>
      <c r="F42" s="5">
        <f t="shared" ref="F42" si="21">+F43</f>
        <v>0</v>
      </c>
      <c r="G42" s="5">
        <f t="shared" ref="G42" si="22">+G43</f>
        <v>0</v>
      </c>
    </row>
    <row r="43" spans="1:8" x14ac:dyDescent="0.25">
      <c r="A43" s="3">
        <v>11</v>
      </c>
      <c r="B43" s="4" t="s">
        <v>2</v>
      </c>
      <c r="C43" s="15">
        <f>+SUM(C44:C46)</f>
        <v>96227.02</v>
      </c>
      <c r="D43" s="15">
        <f t="shared" ref="D43:G43" si="23">+SUM(D44:D46)</f>
        <v>69792</v>
      </c>
      <c r="E43" s="15">
        <v>6187</v>
      </c>
      <c r="F43" s="15">
        <f t="shared" si="23"/>
        <v>0</v>
      </c>
      <c r="G43" s="15">
        <f t="shared" si="23"/>
        <v>0</v>
      </c>
    </row>
    <row r="44" spans="1:8" x14ac:dyDescent="0.25">
      <c r="A44" s="13" t="s">
        <v>14</v>
      </c>
      <c r="B44" s="16" t="s">
        <v>15</v>
      </c>
      <c r="C44" s="17">
        <v>56905.78</v>
      </c>
      <c r="D44" s="17">
        <v>69792</v>
      </c>
      <c r="E44" s="5">
        <v>6187</v>
      </c>
      <c r="F44" s="5">
        <v>0</v>
      </c>
      <c r="G44" s="5">
        <v>0</v>
      </c>
    </row>
    <row r="45" spans="1:8" x14ac:dyDescent="0.25">
      <c r="A45" s="13" t="s">
        <v>16</v>
      </c>
      <c r="B45" s="16" t="s">
        <v>17</v>
      </c>
      <c r="C45" s="17">
        <v>19138.61</v>
      </c>
      <c r="D45" s="17">
        <v>0</v>
      </c>
      <c r="E45" s="5">
        <v>0</v>
      </c>
      <c r="F45" s="5">
        <v>0</v>
      </c>
      <c r="G45" s="5">
        <v>0</v>
      </c>
    </row>
    <row r="46" spans="1:8" x14ac:dyDescent="0.25">
      <c r="A46" s="13" t="s">
        <v>22</v>
      </c>
      <c r="B46" s="4" t="s">
        <v>23</v>
      </c>
      <c r="C46" s="18">
        <v>20182.63</v>
      </c>
      <c r="D46" s="18">
        <v>0</v>
      </c>
      <c r="E46" s="5">
        <v>0</v>
      </c>
      <c r="F46" s="5">
        <v>0</v>
      </c>
      <c r="G46" s="5">
        <v>0</v>
      </c>
    </row>
    <row r="47" spans="1:8" x14ac:dyDescent="0.25">
      <c r="A47" s="11" t="s">
        <v>36</v>
      </c>
      <c r="B47" s="12" t="s">
        <v>37</v>
      </c>
      <c r="C47" s="5">
        <f>+C48+C66+C55</f>
        <v>2570555.8100000005</v>
      </c>
      <c r="D47" s="5">
        <f t="shared" ref="D47:G47" si="24">+D48+D66+D55</f>
        <v>2293517</v>
      </c>
      <c r="E47" s="5">
        <f t="shared" si="24"/>
        <v>3097405</v>
      </c>
      <c r="F47" s="5">
        <f t="shared" si="24"/>
        <v>1338163</v>
      </c>
      <c r="G47" s="5">
        <f t="shared" si="24"/>
        <v>451012</v>
      </c>
      <c r="H47" s="30"/>
    </row>
    <row r="48" spans="1:8" x14ac:dyDescent="0.25">
      <c r="A48" s="3">
        <v>51</v>
      </c>
      <c r="B48" s="4" t="s">
        <v>5</v>
      </c>
      <c r="C48" s="5">
        <f t="shared" ref="C48:D48" si="25">+SUM(C49:C54)</f>
        <v>366313.75</v>
      </c>
      <c r="D48" s="5">
        <f t="shared" si="25"/>
        <v>850039</v>
      </c>
      <c r="E48" s="5">
        <f>+SUM(E49:E54)</f>
        <v>1278553</v>
      </c>
      <c r="F48" s="5">
        <f t="shared" ref="F48:G48" si="26">+SUM(F49:F54)</f>
        <v>908595</v>
      </c>
      <c r="G48" s="5">
        <f t="shared" si="26"/>
        <v>372096</v>
      </c>
    </row>
    <row r="49" spans="1:12" x14ac:dyDescent="0.25">
      <c r="A49" s="13" t="s">
        <v>14</v>
      </c>
      <c r="B49" s="4" t="s">
        <v>15</v>
      </c>
      <c r="C49" s="5">
        <v>214963.75</v>
      </c>
      <c r="D49" s="5">
        <v>493188</v>
      </c>
      <c r="E49" s="5">
        <v>647116</v>
      </c>
      <c r="F49" s="5">
        <v>528839</v>
      </c>
      <c r="G49" s="5">
        <v>226246</v>
      </c>
      <c r="J49" s="19"/>
      <c r="K49" s="19"/>
      <c r="L49" s="19"/>
    </row>
    <row r="50" spans="1:12" x14ac:dyDescent="0.25">
      <c r="A50" s="13" t="s">
        <v>16</v>
      </c>
      <c r="B50" s="4" t="s">
        <v>17</v>
      </c>
      <c r="C50" s="5">
        <v>143604.12</v>
      </c>
      <c r="D50" s="5">
        <v>349540</v>
      </c>
      <c r="E50" s="5">
        <v>475318</v>
      </c>
      <c r="F50" s="5">
        <v>374537</v>
      </c>
      <c r="G50" s="5">
        <v>140631</v>
      </c>
      <c r="J50" s="19"/>
      <c r="K50" s="19"/>
      <c r="L50" s="19"/>
    </row>
    <row r="51" spans="1:12" x14ac:dyDescent="0.25">
      <c r="A51" s="13">
        <v>34</v>
      </c>
      <c r="B51" s="4" t="s">
        <v>23</v>
      </c>
      <c r="C51" s="5">
        <v>22</v>
      </c>
      <c r="D51" s="5">
        <v>154</v>
      </c>
      <c r="E51" s="5">
        <v>0</v>
      </c>
      <c r="F51" s="5">
        <v>0</v>
      </c>
      <c r="G51" s="5">
        <v>0</v>
      </c>
      <c r="J51" s="19"/>
      <c r="K51" s="19"/>
      <c r="L51" s="19"/>
    </row>
    <row r="52" spans="1:12" x14ac:dyDescent="0.25">
      <c r="A52" s="13" t="s">
        <v>39</v>
      </c>
      <c r="B52" s="4" t="s">
        <v>40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J52" s="19"/>
      <c r="K52" s="19"/>
      <c r="L52" s="19"/>
    </row>
    <row r="53" spans="1:12" x14ac:dyDescent="0.25">
      <c r="A53" s="13" t="s">
        <v>18</v>
      </c>
      <c r="B53" s="4" t="s">
        <v>19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12" x14ac:dyDescent="0.25">
      <c r="A54" s="13" t="s">
        <v>28</v>
      </c>
      <c r="B54" s="4" t="s">
        <v>29</v>
      </c>
      <c r="C54" s="15">
        <v>7723.88</v>
      </c>
      <c r="D54" s="15">
        <v>7157</v>
      </c>
      <c r="E54" s="5">
        <v>156119</v>
      </c>
      <c r="F54" s="5">
        <v>5219</v>
      </c>
      <c r="G54" s="5">
        <v>5219</v>
      </c>
      <c r="I54" s="19"/>
    </row>
    <row r="55" spans="1:12" x14ac:dyDescent="0.25">
      <c r="A55" s="3">
        <v>52</v>
      </c>
      <c r="B55" s="4" t="s">
        <v>6</v>
      </c>
      <c r="C55" s="5">
        <f t="shared" ref="C55:D55" si="27">+SUM(C56:C65)</f>
        <v>2144131.3200000003</v>
      </c>
      <c r="D55" s="5">
        <f t="shared" si="27"/>
        <v>1428508</v>
      </c>
      <c r="E55" s="5">
        <f>+SUM(E56:E65)</f>
        <v>1806515</v>
      </c>
      <c r="F55" s="5">
        <f>+SUM(F56:F65)</f>
        <v>429568</v>
      </c>
      <c r="G55" s="5">
        <f>+SUM(G56:G65)</f>
        <v>78916</v>
      </c>
    </row>
    <row r="56" spans="1:12" x14ac:dyDescent="0.25">
      <c r="A56" s="20">
        <v>31</v>
      </c>
      <c r="B56" s="4" t="s">
        <v>15</v>
      </c>
      <c r="C56" s="5">
        <v>182214.74</v>
      </c>
      <c r="D56" s="5">
        <v>258354</v>
      </c>
      <c r="E56" s="5">
        <f>178230+97886</f>
        <v>276116</v>
      </c>
      <c r="F56" s="5">
        <f>83409+94212</f>
        <v>177621</v>
      </c>
      <c r="G56" s="5">
        <f>5951+42534</f>
        <v>48485</v>
      </c>
    </row>
    <row r="57" spans="1:12" x14ac:dyDescent="0.25">
      <c r="A57" s="20">
        <v>32</v>
      </c>
      <c r="B57" s="4" t="s">
        <v>17</v>
      </c>
      <c r="C57" s="5">
        <v>613355.32999999996</v>
      </c>
      <c r="D57" s="5">
        <v>224411</v>
      </c>
      <c r="E57" s="5">
        <f>151735+41046</f>
        <v>192781</v>
      </c>
      <c r="F57" s="5">
        <f>74430+19131</f>
        <v>93561</v>
      </c>
      <c r="G57" s="5">
        <f>2600+27831</f>
        <v>30431</v>
      </c>
      <c r="J57" s="19"/>
      <c r="K57" s="19"/>
      <c r="L57" s="19"/>
    </row>
    <row r="58" spans="1:12" x14ac:dyDescent="0.25">
      <c r="A58" s="20">
        <v>34</v>
      </c>
      <c r="B58" s="4" t="s">
        <v>23</v>
      </c>
      <c r="C58" s="5">
        <v>22</v>
      </c>
      <c r="D58" s="5">
        <v>80</v>
      </c>
      <c r="E58" s="5">
        <v>0</v>
      </c>
      <c r="F58" s="5">
        <v>0</v>
      </c>
      <c r="G58" s="5">
        <v>0</v>
      </c>
      <c r="J58" s="19"/>
      <c r="K58" s="19"/>
      <c r="L58" s="19"/>
    </row>
    <row r="59" spans="1:12" x14ac:dyDescent="0.25">
      <c r="A59" s="20">
        <v>35</v>
      </c>
      <c r="B59" s="4" t="s">
        <v>41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J59" s="19"/>
      <c r="K59" s="19"/>
      <c r="L59" s="19"/>
    </row>
    <row r="60" spans="1:12" x14ac:dyDescent="0.25">
      <c r="A60" s="20">
        <v>36</v>
      </c>
      <c r="B60" s="4" t="s">
        <v>40</v>
      </c>
      <c r="C60" s="5">
        <v>145159.51999999999</v>
      </c>
      <c r="D60" s="5">
        <v>96237</v>
      </c>
      <c r="E60" s="5">
        <v>0</v>
      </c>
      <c r="F60" s="5">
        <v>0</v>
      </c>
      <c r="G60" s="5">
        <v>0</v>
      </c>
      <c r="J60" s="19"/>
      <c r="K60" s="19"/>
      <c r="L60" s="19"/>
    </row>
    <row r="61" spans="1:12" x14ac:dyDescent="0.25">
      <c r="A61" s="20">
        <v>37</v>
      </c>
      <c r="B61" s="4" t="s">
        <v>25</v>
      </c>
      <c r="C61" s="5">
        <v>348019.39</v>
      </c>
      <c r="D61" s="5">
        <v>800135</v>
      </c>
      <c r="E61" s="5">
        <v>1301713</v>
      </c>
      <c r="F61" s="5">
        <v>151956</v>
      </c>
      <c r="G61" s="5">
        <v>0</v>
      </c>
      <c r="J61" s="19"/>
      <c r="K61" s="19"/>
      <c r="L61" s="19"/>
    </row>
    <row r="62" spans="1:12" x14ac:dyDescent="0.25">
      <c r="A62" s="20">
        <v>38</v>
      </c>
      <c r="B62" s="4" t="s">
        <v>19</v>
      </c>
      <c r="C62" s="5">
        <v>4855.83</v>
      </c>
      <c r="D62" s="5">
        <v>4942</v>
      </c>
      <c r="E62" s="5">
        <v>5973</v>
      </c>
      <c r="F62" s="5">
        <v>1430</v>
      </c>
      <c r="G62" s="5">
        <v>0</v>
      </c>
      <c r="J62" s="19"/>
      <c r="K62" s="19"/>
      <c r="L62" s="19"/>
    </row>
    <row r="63" spans="1:12" x14ac:dyDescent="0.25">
      <c r="A63" s="20">
        <v>41</v>
      </c>
      <c r="B63" s="4" t="s">
        <v>27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J63" s="19"/>
      <c r="K63" s="19"/>
      <c r="L63" s="19"/>
    </row>
    <row r="64" spans="1:12" x14ac:dyDescent="0.25">
      <c r="A64" s="20">
        <v>42</v>
      </c>
      <c r="B64" s="4" t="s">
        <v>29</v>
      </c>
      <c r="C64" s="5">
        <v>236433.14</v>
      </c>
      <c r="D64" s="5">
        <v>44349</v>
      </c>
      <c r="E64" s="5">
        <f>5000+24932</f>
        <v>29932</v>
      </c>
      <c r="F64" s="5">
        <v>5000</v>
      </c>
      <c r="G64" s="5">
        <v>0</v>
      </c>
      <c r="J64" s="19"/>
      <c r="K64" s="19"/>
      <c r="L64" s="19"/>
    </row>
    <row r="65" spans="1:7" x14ac:dyDescent="0.25">
      <c r="A65" s="20">
        <v>45</v>
      </c>
      <c r="B65" s="4" t="s">
        <v>31</v>
      </c>
      <c r="C65" s="15">
        <v>614071.37</v>
      </c>
      <c r="D65" s="15">
        <v>0</v>
      </c>
      <c r="E65" s="5">
        <v>0</v>
      </c>
      <c r="F65" s="5">
        <v>0</v>
      </c>
      <c r="G65" s="5">
        <v>0</v>
      </c>
    </row>
    <row r="66" spans="1:7" x14ac:dyDescent="0.25">
      <c r="A66" s="21">
        <v>61</v>
      </c>
      <c r="B66" s="4" t="s">
        <v>7</v>
      </c>
      <c r="C66" s="5">
        <f t="shared" ref="C66:D66" si="28">+SUM(C67:C71)</f>
        <v>60110.74</v>
      </c>
      <c r="D66" s="5">
        <f t="shared" si="28"/>
        <v>14970</v>
      </c>
      <c r="E66" s="5">
        <f>+SUM(E67:E71)</f>
        <v>12337</v>
      </c>
      <c r="F66" s="5">
        <f t="shared" ref="F66:G66" si="29">+SUM(F67:F71)</f>
        <v>0</v>
      </c>
      <c r="G66" s="5">
        <f t="shared" si="29"/>
        <v>0</v>
      </c>
    </row>
    <row r="67" spans="1:7" x14ac:dyDescent="0.25">
      <c r="A67" s="20">
        <v>31</v>
      </c>
      <c r="B67" s="4" t="s">
        <v>15</v>
      </c>
      <c r="C67" s="5">
        <v>19447.509999999998</v>
      </c>
      <c r="D67" s="5">
        <v>0</v>
      </c>
      <c r="E67" s="5">
        <v>2852</v>
      </c>
      <c r="F67" s="5">
        <v>0</v>
      </c>
      <c r="G67" s="5">
        <v>0</v>
      </c>
    </row>
    <row r="68" spans="1:7" x14ac:dyDescent="0.25">
      <c r="A68" s="20">
        <v>32</v>
      </c>
      <c r="B68" s="4" t="s">
        <v>17</v>
      </c>
      <c r="C68" s="5">
        <v>24421.69</v>
      </c>
      <c r="D68" s="5">
        <v>14959</v>
      </c>
      <c r="E68" s="5">
        <v>9485</v>
      </c>
      <c r="F68" s="5">
        <v>0</v>
      </c>
      <c r="G68" s="5">
        <v>0</v>
      </c>
    </row>
    <row r="69" spans="1:7" x14ac:dyDescent="0.25">
      <c r="A69" s="20">
        <v>34</v>
      </c>
      <c r="B69" s="4" t="s">
        <v>23</v>
      </c>
      <c r="D69" s="5">
        <v>11</v>
      </c>
      <c r="E69" s="5">
        <v>0</v>
      </c>
      <c r="F69" s="5">
        <v>0</v>
      </c>
      <c r="G69" s="5">
        <v>0</v>
      </c>
    </row>
    <row r="70" spans="1:7" x14ac:dyDescent="0.25">
      <c r="A70" s="20">
        <v>36</v>
      </c>
      <c r="B70" s="4" t="s">
        <v>40</v>
      </c>
      <c r="C70" s="5">
        <v>13500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5">
      <c r="A71" s="20">
        <v>42</v>
      </c>
      <c r="B71" s="4" t="s">
        <v>29</v>
      </c>
      <c r="C71" s="15">
        <v>2741.54</v>
      </c>
      <c r="D71" s="15">
        <v>0</v>
      </c>
      <c r="E71" s="5">
        <v>0</v>
      </c>
      <c r="F71" s="5">
        <v>0</v>
      </c>
      <c r="G71" s="5">
        <v>0</v>
      </c>
    </row>
    <row r="72" spans="1:7" x14ac:dyDescent="0.25">
      <c r="A72" s="22" t="s">
        <v>42</v>
      </c>
      <c r="B72" s="12" t="s">
        <v>43</v>
      </c>
      <c r="C72" s="5">
        <f>+C73+C91+C83+C100+C105</f>
        <v>4743571.9899999993</v>
      </c>
      <c r="D72" s="5">
        <f t="shared" ref="D72:G72" si="30">+D73+D91+D83+D100+D105</f>
        <v>5256122</v>
      </c>
      <c r="E72" s="5">
        <f t="shared" si="30"/>
        <v>4552797.72</v>
      </c>
      <c r="F72" s="5">
        <f t="shared" si="30"/>
        <v>4338377.7200000007</v>
      </c>
      <c r="G72" s="5">
        <f t="shared" si="30"/>
        <v>4316220.7699999996</v>
      </c>
    </row>
    <row r="73" spans="1:7" x14ac:dyDescent="0.25">
      <c r="A73" s="21">
        <v>31</v>
      </c>
      <c r="B73" s="4" t="s">
        <v>3</v>
      </c>
      <c r="C73" s="5">
        <f t="shared" ref="C73:D73" si="31">+SUM(C74:C82)</f>
        <v>1438521.69</v>
      </c>
      <c r="D73" s="5">
        <f t="shared" si="31"/>
        <v>2213464</v>
      </c>
      <c r="E73" s="5">
        <f>+SUM(E74:E82)</f>
        <v>2068847</v>
      </c>
      <c r="F73" s="5">
        <f t="shared" ref="F73:G73" si="32">+SUM(F74:F82)</f>
        <v>2005234</v>
      </c>
      <c r="G73" s="5">
        <f t="shared" si="32"/>
        <v>2010563</v>
      </c>
    </row>
    <row r="74" spans="1:7" x14ac:dyDescent="0.25">
      <c r="A74" s="20">
        <v>31</v>
      </c>
      <c r="B74" s="4" t="s">
        <v>15</v>
      </c>
      <c r="C74" s="5">
        <v>185198.41</v>
      </c>
      <c r="D74" s="5">
        <v>825159</v>
      </c>
      <c r="E74" s="5">
        <v>781361</v>
      </c>
      <c r="F74" s="5">
        <v>781361</v>
      </c>
      <c r="G74" s="5">
        <v>781361</v>
      </c>
    </row>
    <row r="75" spans="1:7" x14ac:dyDescent="0.25">
      <c r="A75" s="20">
        <v>32</v>
      </c>
      <c r="B75" s="4" t="s">
        <v>17</v>
      </c>
      <c r="C75" s="5">
        <v>973848.98</v>
      </c>
      <c r="D75" s="5">
        <v>1072915</v>
      </c>
      <c r="E75" s="5">
        <v>1141848</v>
      </c>
      <c r="F75" s="5">
        <v>1145348</v>
      </c>
      <c r="G75" s="5">
        <v>1149023</v>
      </c>
    </row>
    <row r="76" spans="1:7" x14ac:dyDescent="0.25">
      <c r="A76" s="20">
        <v>34</v>
      </c>
      <c r="B76" s="4" t="s">
        <v>23</v>
      </c>
      <c r="C76" s="5">
        <v>1281.3</v>
      </c>
      <c r="D76" s="5">
        <v>2787</v>
      </c>
      <c r="E76" s="5">
        <v>2787</v>
      </c>
      <c r="F76" s="5">
        <v>2787</v>
      </c>
      <c r="G76" s="5">
        <v>2787</v>
      </c>
    </row>
    <row r="77" spans="1:7" x14ac:dyDescent="0.25">
      <c r="A77" s="20">
        <v>36</v>
      </c>
      <c r="B77" s="4" t="s">
        <v>40</v>
      </c>
      <c r="C77" s="5">
        <v>0</v>
      </c>
      <c r="D77" s="5">
        <v>204000</v>
      </c>
      <c r="E77" s="5">
        <v>0</v>
      </c>
      <c r="F77" s="5">
        <v>0</v>
      </c>
      <c r="G77" s="5">
        <v>0</v>
      </c>
    </row>
    <row r="78" spans="1:7" x14ac:dyDescent="0.25">
      <c r="A78" s="20">
        <v>37</v>
      </c>
      <c r="B78" s="4" t="s">
        <v>25</v>
      </c>
      <c r="C78" s="5">
        <v>6339.2</v>
      </c>
      <c r="D78" s="5">
        <v>7884</v>
      </c>
      <c r="E78" s="5">
        <v>7200</v>
      </c>
      <c r="F78" s="5">
        <v>7200</v>
      </c>
      <c r="G78" s="5">
        <v>7200</v>
      </c>
    </row>
    <row r="79" spans="1:7" x14ac:dyDescent="0.25">
      <c r="A79" s="20">
        <v>38</v>
      </c>
      <c r="B79" s="4" t="s">
        <v>19</v>
      </c>
      <c r="C79" s="5">
        <v>0</v>
      </c>
      <c r="D79" s="5">
        <v>700</v>
      </c>
      <c r="E79" s="5">
        <v>700</v>
      </c>
      <c r="F79" s="5">
        <v>700</v>
      </c>
      <c r="G79" s="5">
        <v>700</v>
      </c>
    </row>
    <row r="80" spans="1:7" x14ac:dyDescent="0.25">
      <c r="A80" s="20">
        <v>41</v>
      </c>
      <c r="B80" s="4" t="s">
        <v>27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25">
      <c r="A81" s="20">
        <v>42</v>
      </c>
      <c r="B81" s="4" t="s">
        <v>29</v>
      </c>
      <c r="C81" s="5">
        <v>100729.32</v>
      </c>
      <c r="D81" s="5">
        <v>80019</v>
      </c>
      <c r="E81" s="5">
        <v>134951</v>
      </c>
      <c r="F81" s="5">
        <v>67838</v>
      </c>
      <c r="G81" s="5">
        <v>69492</v>
      </c>
    </row>
    <row r="82" spans="1:7" x14ac:dyDescent="0.25">
      <c r="A82" s="20">
        <v>45</v>
      </c>
      <c r="B82" s="4" t="s">
        <v>31</v>
      </c>
      <c r="C82" s="5">
        <v>171124.48000000001</v>
      </c>
      <c r="D82" s="5">
        <v>20000</v>
      </c>
      <c r="E82" s="5">
        <v>0</v>
      </c>
      <c r="F82" s="5">
        <v>0</v>
      </c>
      <c r="G82" s="5">
        <v>0</v>
      </c>
    </row>
    <row r="83" spans="1:7" x14ac:dyDescent="0.25">
      <c r="A83" s="21">
        <v>43</v>
      </c>
      <c r="B83" s="4" t="s">
        <v>4</v>
      </c>
      <c r="C83" s="5">
        <f t="shared" ref="C83:D83" si="33">+SUM(C84:C90)</f>
        <v>2662318.0399999996</v>
      </c>
      <c r="D83" s="5">
        <f t="shared" si="33"/>
        <v>2428800</v>
      </c>
      <c r="E83" s="5">
        <f>+SUM(E84:E90)</f>
        <v>2154460</v>
      </c>
      <c r="F83" s="5">
        <f t="shared" ref="F83:G83" si="34">+SUM(F84:F90)</f>
        <v>2144419</v>
      </c>
      <c r="G83" s="5">
        <f t="shared" si="34"/>
        <v>2115423</v>
      </c>
    </row>
    <row r="84" spans="1:7" x14ac:dyDescent="0.25">
      <c r="A84" s="20">
        <v>31</v>
      </c>
      <c r="B84" s="4" t="s">
        <v>15</v>
      </c>
      <c r="C84" s="5">
        <v>1205908.92</v>
      </c>
      <c r="D84" s="5">
        <v>1096242</v>
      </c>
      <c r="E84" s="5">
        <v>941032</v>
      </c>
      <c r="F84" s="5">
        <v>941032</v>
      </c>
      <c r="G84" s="5">
        <v>941032</v>
      </c>
    </row>
    <row r="85" spans="1:7" x14ac:dyDescent="0.25">
      <c r="A85" s="20">
        <v>32</v>
      </c>
      <c r="B85" s="4" t="s">
        <v>17</v>
      </c>
      <c r="C85" s="5">
        <v>1300230.3899999999</v>
      </c>
      <c r="D85" s="5">
        <v>1140302</v>
      </c>
      <c r="E85" s="5">
        <v>1061502</v>
      </c>
      <c r="F85" s="5">
        <v>1057278</v>
      </c>
      <c r="G85" s="5">
        <v>1057822</v>
      </c>
    </row>
    <row r="86" spans="1:7" x14ac:dyDescent="0.25">
      <c r="A86" s="20">
        <v>34</v>
      </c>
      <c r="B86" s="4" t="s">
        <v>23</v>
      </c>
      <c r="C86" s="5">
        <v>1167.73</v>
      </c>
      <c r="D86" s="5">
        <v>5402</v>
      </c>
      <c r="E86" s="5">
        <v>4911</v>
      </c>
      <c r="F86" s="5">
        <v>4911</v>
      </c>
      <c r="G86" s="5">
        <v>4911</v>
      </c>
    </row>
    <row r="87" spans="1:7" x14ac:dyDescent="0.25">
      <c r="A87" s="20">
        <v>37</v>
      </c>
      <c r="B87" s="4" t="s">
        <v>25</v>
      </c>
      <c r="C87" s="5">
        <v>34597.129999999997</v>
      </c>
      <c r="D87" s="5">
        <v>52910</v>
      </c>
      <c r="E87" s="5">
        <v>52910</v>
      </c>
      <c r="F87" s="5">
        <v>52910</v>
      </c>
      <c r="G87" s="5">
        <v>52910</v>
      </c>
    </row>
    <row r="88" spans="1:7" x14ac:dyDescent="0.25">
      <c r="A88" s="20">
        <v>41</v>
      </c>
      <c r="B88" s="4" t="s">
        <v>27</v>
      </c>
      <c r="C88" s="5">
        <v>0</v>
      </c>
      <c r="D88" s="5">
        <v>6636</v>
      </c>
      <c r="E88" s="5">
        <v>0</v>
      </c>
      <c r="F88" s="5">
        <v>0</v>
      </c>
      <c r="G88" s="5">
        <v>0</v>
      </c>
    </row>
    <row r="89" spans="1:7" x14ac:dyDescent="0.25">
      <c r="A89" s="20">
        <v>42</v>
      </c>
      <c r="B89" s="4" t="s">
        <v>29</v>
      </c>
      <c r="C89" s="5">
        <v>120403.12</v>
      </c>
      <c r="D89" s="5">
        <v>127308</v>
      </c>
      <c r="E89" s="5">
        <v>94105</v>
      </c>
      <c r="F89" s="5">
        <v>88288</v>
      </c>
      <c r="G89" s="5">
        <v>58748</v>
      </c>
    </row>
    <row r="90" spans="1:7" x14ac:dyDescent="0.25">
      <c r="A90" s="20">
        <v>45</v>
      </c>
      <c r="B90" s="4" t="s">
        <v>31</v>
      </c>
      <c r="C90" s="5">
        <v>10.75</v>
      </c>
      <c r="D90" s="5">
        <v>0</v>
      </c>
      <c r="E90" s="5">
        <v>0</v>
      </c>
      <c r="F90" s="5">
        <v>0</v>
      </c>
      <c r="G90" s="5">
        <v>0</v>
      </c>
    </row>
    <row r="91" spans="1:7" x14ac:dyDescent="0.25">
      <c r="A91" s="21">
        <v>52</v>
      </c>
      <c r="B91" s="4" t="s">
        <v>6</v>
      </c>
      <c r="C91" s="5">
        <f t="shared" ref="C91:D91" si="35">+SUM(C92:C99)</f>
        <v>631742.23</v>
      </c>
      <c r="D91" s="5">
        <f t="shared" si="35"/>
        <v>591161</v>
      </c>
      <c r="E91" s="5">
        <f>+SUM(E92:E99)</f>
        <v>309663.71999999997</v>
      </c>
      <c r="F91" s="5">
        <f t="shared" ref="F91:G91" si="36">+SUM(F92:F99)</f>
        <v>168897.72</v>
      </c>
      <c r="G91" s="5">
        <f t="shared" si="36"/>
        <v>170407.77</v>
      </c>
    </row>
    <row r="92" spans="1:7" x14ac:dyDescent="0.25">
      <c r="A92" s="20">
        <v>31</v>
      </c>
      <c r="B92" s="4" t="s">
        <v>15</v>
      </c>
      <c r="C92" s="5">
        <v>277646.59999999998</v>
      </c>
      <c r="D92" s="5">
        <v>253719</v>
      </c>
      <c r="E92" s="5">
        <v>111060</v>
      </c>
      <c r="F92" s="5">
        <v>25076</v>
      </c>
      <c r="G92" s="5">
        <v>19805</v>
      </c>
    </row>
    <row r="93" spans="1:7" x14ac:dyDescent="0.25">
      <c r="A93" s="20">
        <v>32</v>
      </c>
      <c r="B93" s="4" t="s">
        <v>17</v>
      </c>
      <c r="C93" s="5">
        <v>333190.51</v>
      </c>
      <c r="D93" s="5">
        <v>286534</v>
      </c>
      <c r="E93" s="5">
        <v>169134</v>
      </c>
      <c r="F93" s="5">
        <v>142189</v>
      </c>
      <c r="G93" s="5">
        <v>149199</v>
      </c>
    </row>
    <row r="94" spans="1:7" x14ac:dyDescent="0.25">
      <c r="A94" s="20">
        <v>34</v>
      </c>
      <c r="B94" s="4" t="s">
        <v>23</v>
      </c>
      <c r="C94" s="5">
        <v>110</v>
      </c>
      <c r="D94" s="5">
        <v>6075</v>
      </c>
      <c r="E94" s="5">
        <v>0</v>
      </c>
      <c r="F94" s="5">
        <v>0</v>
      </c>
      <c r="G94" s="5">
        <v>0</v>
      </c>
    </row>
    <row r="95" spans="1:7" x14ac:dyDescent="0.25">
      <c r="A95" s="20">
        <v>36</v>
      </c>
      <c r="B95" s="4" t="s">
        <v>40</v>
      </c>
      <c r="C95" s="5">
        <v>0</v>
      </c>
      <c r="D95" s="5">
        <v>1200</v>
      </c>
      <c r="E95" s="5">
        <v>0</v>
      </c>
      <c r="F95" s="5">
        <v>0</v>
      </c>
      <c r="G95" s="5">
        <v>0</v>
      </c>
    </row>
    <row r="96" spans="1:7" x14ac:dyDescent="0.25">
      <c r="A96" s="20">
        <v>37</v>
      </c>
      <c r="B96" s="4" t="s">
        <v>25</v>
      </c>
      <c r="C96" s="5">
        <v>8699.8700000000008</v>
      </c>
      <c r="D96" s="5">
        <v>10000</v>
      </c>
      <c r="E96" s="5">
        <v>27505</v>
      </c>
      <c r="F96" s="5">
        <v>0</v>
      </c>
      <c r="G96" s="5">
        <v>0</v>
      </c>
    </row>
    <row r="97" spans="1:8" x14ac:dyDescent="0.25">
      <c r="A97" s="20">
        <v>38</v>
      </c>
      <c r="B97" s="4" t="s">
        <v>19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</row>
    <row r="98" spans="1:8" x14ac:dyDescent="0.25">
      <c r="A98" s="20">
        <v>41</v>
      </c>
      <c r="B98" s="4" t="s">
        <v>27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</row>
    <row r="99" spans="1:8" x14ac:dyDescent="0.25">
      <c r="A99" s="20">
        <v>42</v>
      </c>
      <c r="B99" s="4" t="s">
        <v>29</v>
      </c>
      <c r="C99" s="5">
        <v>12095.25</v>
      </c>
      <c r="D99" s="5">
        <v>33633</v>
      </c>
      <c r="E99" s="5">
        <v>1964.72</v>
      </c>
      <c r="F99" s="5">
        <v>1632.72</v>
      </c>
      <c r="G99" s="5">
        <v>1403.77</v>
      </c>
    </row>
    <row r="100" spans="1:8" x14ac:dyDescent="0.25">
      <c r="A100" s="21">
        <v>61</v>
      </c>
      <c r="B100" s="4" t="s">
        <v>7</v>
      </c>
      <c r="C100" s="5">
        <f t="shared" ref="C100:D100" si="37">+SUM(C101:C104)</f>
        <v>10990.03</v>
      </c>
      <c r="D100" s="5">
        <f t="shared" si="37"/>
        <v>21370</v>
      </c>
      <c r="E100" s="5">
        <f>+SUM(E101:E104)</f>
        <v>18500</v>
      </c>
      <c r="F100" s="5">
        <f t="shared" ref="F100:G100" si="38">+SUM(F101:F104)</f>
        <v>18500</v>
      </c>
      <c r="G100" s="23">
        <f t="shared" si="38"/>
        <v>18500</v>
      </c>
      <c r="H100" s="24"/>
    </row>
    <row r="101" spans="1:8" x14ac:dyDescent="0.25">
      <c r="A101" s="20">
        <v>31</v>
      </c>
      <c r="B101" s="4" t="s">
        <v>15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25"/>
    </row>
    <row r="102" spans="1:8" x14ac:dyDescent="0.25">
      <c r="A102" s="20">
        <v>32</v>
      </c>
      <c r="B102" s="4" t="s">
        <v>17</v>
      </c>
      <c r="C102" s="5">
        <v>3345.07</v>
      </c>
      <c r="D102" s="5">
        <v>6370</v>
      </c>
      <c r="E102" s="5">
        <v>13000</v>
      </c>
      <c r="F102" s="5">
        <v>13000</v>
      </c>
      <c r="G102" s="23">
        <v>13000</v>
      </c>
      <c r="H102" s="24"/>
    </row>
    <row r="103" spans="1:8" x14ac:dyDescent="0.25">
      <c r="A103" s="20">
        <v>34</v>
      </c>
      <c r="B103" s="4" t="s">
        <v>23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8" x14ac:dyDescent="0.25">
      <c r="A104" s="20">
        <v>37</v>
      </c>
      <c r="B104" s="4" t="s">
        <v>25</v>
      </c>
      <c r="C104" s="5">
        <v>7644.96</v>
      </c>
      <c r="D104" s="5">
        <v>15000</v>
      </c>
      <c r="E104" s="5">
        <v>5500</v>
      </c>
      <c r="F104" s="5">
        <v>5500</v>
      </c>
      <c r="G104" s="5">
        <v>5500</v>
      </c>
    </row>
    <row r="105" spans="1:8" x14ac:dyDescent="0.25">
      <c r="A105" s="21">
        <v>71</v>
      </c>
      <c r="B105" s="4" t="s">
        <v>8</v>
      </c>
      <c r="C105" s="5">
        <f t="shared" ref="C105:D105" si="39">+C106</f>
        <v>0</v>
      </c>
      <c r="D105" s="5">
        <f t="shared" si="39"/>
        <v>1327</v>
      </c>
      <c r="E105" s="5">
        <f>+E106</f>
        <v>1327</v>
      </c>
      <c r="F105" s="5">
        <f t="shared" ref="F105:G105" si="40">+F106</f>
        <v>1327</v>
      </c>
      <c r="G105" s="5">
        <f t="shared" si="40"/>
        <v>1327</v>
      </c>
    </row>
    <row r="106" spans="1:8" x14ac:dyDescent="0.25">
      <c r="A106" s="20">
        <v>32</v>
      </c>
      <c r="B106" s="6" t="s">
        <v>17</v>
      </c>
      <c r="C106" s="7">
        <v>0</v>
      </c>
      <c r="D106" s="7">
        <v>1327</v>
      </c>
      <c r="E106" s="7">
        <v>1327</v>
      </c>
      <c r="F106" s="7">
        <v>1327</v>
      </c>
      <c r="G106" s="7">
        <v>1327</v>
      </c>
    </row>
    <row r="107" spans="1:8" x14ac:dyDescent="0.25">
      <c r="A107" s="26" t="s">
        <v>50</v>
      </c>
      <c r="B107" s="27" t="s">
        <v>51</v>
      </c>
      <c r="C107" s="15">
        <f>+C108+C126+C118+C135+C140</f>
        <v>0</v>
      </c>
      <c r="D107" s="15">
        <f t="shared" ref="D107" si="41">+D108+D126+D118+D135+D140</f>
        <v>1253</v>
      </c>
      <c r="E107" s="15">
        <f t="shared" ref="E107" si="42">+E108+E126+E118+E135+E140</f>
        <v>0</v>
      </c>
      <c r="F107" s="15">
        <f t="shared" ref="F107" si="43">+F108+F126+F118+F135+F140</f>
        <v>0</v>
      </c>
      <c r="G107" s="15">
        <f t="shared" ref="G107" si="44">+G108+G126+G118+G135+G140</f>
        <v>0</v>
      </c>
    </row>
    <row r="108" spans="1:8" x14ac:dyDescent="0.25">
      <c r="A108" s="21">
        <v>11</v>
      </c>
      <c r="B108" s="4" t="s">
        <v>2</v>
      </c>
      <c r="C108" s="15">
        <v>0</v>
      </c>
      <c r="D108" s="15">
        <f>+D109</f>
        <v>1253</v>
      </c>
      <c r="E108" s="15">
        <v>0</v>
      </c>
      <c r="F108" s="15">
        <v>0</v>
      </c>
      <c r="G108" s="15">
        <v>0</v>
      </c>
    </row>
    <row r="109" spans="1:8" x14ac:dyDescent="0.25">
      <c r="A109" s="20">
        <v>37</v>
      </c>
      <c r="B109" s="4" t="s">
        <v>25</v>
      </c>
      <c r="C109" s="7">
        <v>0</v>
      </c>
      <c r="D109" s="28">
        <v>1253</v>
      </c>
      <c r="E109" s="29">
        <v>0</v>
      </c>
      <c r="F109" s="7">
        <v>0</v>
      </c>
      <c r="G109" s="7">
        <v>0</v>
      </c>
    </row>
  </sheetData>
  <autoFilter ref="A2:H109" xr:uid="{00000000-0001-0000-0000-000000000000}"/>
  <pageMargins left="0.31496062992125984" right="0.31496062992125984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mpogoreli21</dc:creator>
  <cp:lastModifiedBy>Maja Pogorelić Bajlo</cp:lastModifiedBy>
  <cp:lastPrinted>2024-12-17T09:34:49Z</cp:lastPrinted>
  <dcterms:created xsi:type="dcterms:W3CDTF">2023-09-30T12:17:16Z</dcterms:created>
  <dcterms:modified xsi:type="dcterms:W3CDTF">2024-12-17T09:34:52Z</dcterms:modified>
</cp:coreProperties>
</file>